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SOUMU04\Desktop\統計なめりかわ2022各課回答\上下水道課\"/>
    </mc:Choice>
  </mc:AlternateContent>
  <xr:revisionPtr revIDLastSave="0" documentId="13_ncr:1_{D25EE2A0-ED93-4767-A763-72D3731B1671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上水道普及状況" sheetId="1" r:id="rId1"/>
  </sheets>
  <definedNames>
    <definedName name="_xlnm.Print_Area" localSheetId="0">上水道普及状況!$A$1:$Y$25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Z23" i="1"/>
  <c r="AA23" i="1" s="1"/>
  <c r="AA22" i="1"/>
  <c r="Z21" i="1"/>
  <c r="Z22" i="1" l="1"/>
  <c r="O23" i="1" l="1"/>
  <c r="O22" i="1"/>
  <c r="M23" i="1"/>
  <c r="M22" i="1"/>
  <c r="K23" i="1"/>
  <c r="K22" i="1"/>
  <c r="I23" i="1"/>
  <c r="I22" i="1"/>
  <c r="F23" i="1"/>
  <c r="F22" i="1"/>
  <c r="F21" i="1" l="1"/>
  <c r="K21" i="1"/>
  <c r="K19" i="1"/>
  <c r="I17" i="1"/>
  <c r="I19" i="1"/>
  <c r="Y20" i="1"/>
  <c r="Y21" i="1"/>
  <c r="AA21" i="1"/>
  <c r="Z20" i="1" l="1"/>
  <c r="AA20" i="1" s="1"/>
  <c r="Z19" i="1"/>
  <c r="AA19" i="1" s="1"/>
  <c r="Z17" i="1"/>
  <c r="AA17" i="1" s="1"/>
  <c r="Z16" i="1"/>
  <c r="Z15" i="1"/>
  <c r="O19" i="1" l="1"/>
  <c r="M19" i="1"/>
  <c r="F19" i="1"/>
  <c r="O20" i="1"/>
  <c r="M20" i="1"/>
  <c r="K20" i="1"/>
  <c r="F20" i="1"/>
  <c r="O21" i="1" l="1"/>
  <c r="M21" i="1"/>
  <c r="I21" i="1"/>
  <c r="Z18" i="1"/>
  <c r="AA18" i="1" s="1"/>
  <c r="O17" i="1"/>
  <c r="M17" i="1"/>
  <c r="K17" i="1"/>
  <c r="F17" i="1"/>
  <c r="AA16" i="1"/>
  <c r="O16" i="1"/>
  <c r="M16" i="1"/>
  <c r="K16" i="1"/>
  <c r="I16" i="1"/>
  <c r="F16" i="1"/>
  <c r="AA15" i="1"/>
  <c r="O15" i="1"/>
  <c r="K15" i="1"/>
  <c r="I15" i="1"/>
  <c r="F15" i="1"/>
  <c r="O14" i="1"/>
  <c r="K14" i="1"/>
  <c r="I14" i="1"/>
  <c r="F14" i="1"/>
  <c r="O13" i="1"/>
  <c r="M13" i="1"/>
  <c r="K13" i="1"/>
  <c r="I13" i="1"/>
  <c r="F13" i="1"/>
  <c r="O12" i="1"/>
  <c r="M12" i="1"/>
  <c r="K12" i="1"/>
  <c r="I12" i="1"/>
  <c r="F12" i="1"/>
</calcChain>
</file>

<file path=xl/sharedStrings.xml><?xml version="1.0" encoding="utf-8"?>
<sst xmlns="http://schemas.openxmlformats.org/spreadsheetml/2006/main" count="103" uniqueCount="70">
  <si>
    <t>１２．水　道　・　下　水　道</t>
    <rPh sb="3" eb="6">
      <t>スイドウ</t>
    </rPh>
    <rPh sb="9" eb="14">
      <t>ゲスイドウ</t>
    </rPh>
    <phoneticPr fontId="4"/>
  </si>
  <si>
    <t>(1) 上水道普及状況</t>
    <rPh sb="4" eb="6">
      <t>ジョウスイ</t>
    </rPh>
    <rPh sb="6" eb="7">
      <t>ミチ</t>
    </rPh>
    <rPh sb="7" eb="9">
      <t>フキュウ</t>
    </rPh>
    <rPh sb="9" eb="11">
      <t>ジョウキョウ</t>
    </rPh>
    <phoneticPr fontId="4"/>
  </si>
  <si>
    <t>年　度</t>
    <rPh sb="0" eb="3">
      <t>ネンド</t>
    </rPh>
    <phoneticPr fontId="4"/>
  </si>
  <si>
    <t>給水</t>
    <rPh sb="0" eb="1">
      <t>キュウ</t>
    </rPh>
    <rPh sb="1" eb="2">
      <t>ミズ</t>
    </rPh>
    <phoneticPr fontId="4"/>
  </si>
  <si>
    <t>普及率</t>
    <rPh sb="0" eb="1">
      <t>ススム</t>
    </rPh>
    <rPh sb="1" eb="2">
      <t>オヨブ</t>
    </rPh>
    <rPh sb="2" eb="3">
      <t>リツ</t>
    </rPh>
    <phoneticPr fontId="4"/>
  </si>
  <si>
    <t>年間</t>
    <rPh sb="0" eb="1">
      <t>トシ</t>
    </rPh>
    <rPh sb="1" eb="2">
      <t>カン</t>
    </rPh>
    <phoneticPr fontId="4"/>
  </si>
  <si>
    <t>１日</t>
    <rPh sb="1" eb="2">
      <t>ニチ</t>
    </rPh>
    <phoneticPr fontId="4"/>
  </si>
  <si>
    <t>１日１人</t>
    <rPh sb="1" eb="2">
      <t>ニチ</t>
    </rPh>
    <rPh sb="3" eb="4">
      <t>ヒト</t>
    </rPh>
    <phoneticPr fontId="4"/>
  </si>
  <si>
    <t>年間</t>
    <rPh sb="0" eb="2">
      <t>ネンカン</t>
    </rPh>
    <phoneticPr fontId="4"/>
  </si>
  <si>
    <t>用　途　別　戸　数　及　び　年　間　使　用　水　量</t>
    <rPh sb="0" eb="5">
      <t>ヨウトベツ</t>
    </rPh>
    <rPh sb="6" eb="9">
      <t>コスウ</t>
    </rPh>
    <rPh sb="10" eb="11">
      <t>オヨ</t>
    </rPh>
    <rPh sb="14" eb="17">
      <t>ネンカン</t>
    </rPh>
    <rPh sb="18" eb="21">
      <t>シヨウ</t>
    </rPh>
    <rPh sb="22" eb="25">
      <t>スイリョウ</t>
    </rPh>
    <phoneticPr fontId="4"/>
  </si>
  <si>
    <t>行政区域</t>
    <rPh sb="0" eb="2">
      <t>ギョウセイ</t>
    </rPh>
    <rPh sb="2" eb="4">
      <t>クイキ</t>
    </rPh>
    <phoneticPr fontId="4"/>
  </si>
  <si>
    <t>能力</t>
    <rPh sb="0" eb="1">
      <t>ノウ</t>
    </rPh>
    <rPh sb="1" eb="2">
      <t>チカラ</t>
    </rPh>
    <phoneticPr fontId="4"/>
  </si>
  <si>
    <t>１人当り</t>
    <rPh sb="1" eb="2">
      <t>ヒト</t>
    </rPh>
    <rPh sb="2" eb="3">
      <t>アタ</t>
    </rPh>
    <phoneticPr fontId="4"/>
  </si>
  <si>
    <t>最大</t>
    <rPh sb="0" eb="1">
      <t>サイ</t>
    </rPh>
    <rPh sb="1" eb="2">
      <t>ダイ</t>
    </rPh>
    <phoneticPr fontId="4"/>
  </si>
  <si>
    <t>当り最大</t>
    <rPh sb="0" eb="1">
      <t>アタ</t>
    </rPh>
    <rPh sb="2" eb="3">
      <t>サイ</t>
    </rPh>
    <rPh sb="3" eb="4">
      <t>ダイ</t>
    </rPh>
    <phoneticPr fontId="4"/>
  </si>
  <si>
    <t>平均</t>
    <rPh sb="0" eb="2">
      <t>ヘイキン</t>
    </rPh>
    <phoneticPr fontId="4"/>
  </si>
  <si>
    <t>当り平均</t>
    <rPh sb="0" eb="1">
      <t>アタ</t>
    </rPh>
    <rPh sb="2" eb="4">
      <t>ヘイキン</t>
    </rPh>
    <phoneticPr fontId="4"/>
  </si>
  <si>
    <t>有収率</t>
    <rPh sb="0" eb="1">
      <t>ア</t>
    </rPh>
    <rPh sb="1" eb="2">
      <t>シュウノウ</t>
    </rPh>
    <rPh sb="2" eb="3">
      <t>リツ</t>
    </rPh>
    <phoneticPr fontId="4"/>
  </si>
  <si>
    <t>家　事　用</t>
    <rPh sb="0" eb="3">
      <t>カジ</t>
    </rPh>
    <rPh sb="4" eb="5">
      <t>ヨウ</t>
    </rPh>
    <phoneticPr fontId="4"/>
  </si>
  <si>
    <t>営　業　用</t>
    <rPh sb="0" eb="3">
      <t>エイギョウ</t>
    </rPh>
    <rPh sb="4" eb="5">
      <t>ヨウ</t>
    </rPh>
    <phoneticPr fontId="4"/>
  </si>
  <si>
    <t>官　公　署　用</t>
    <rPh sb="0" eb="3">
      <t>カンコウ</t>
    </rPh>
    <rPh sb="4" eb="5">
      <t>ショ</t>
    </rPh>
    <rPh sb="6" eb="7">
      <t>ヨウ</t>
    </rPh>
    <phoneticPr fontId="4"/>
  </si>
  <si>
    <t>工　業　用</t>
    <rPh sb="0" eb="3">
      <t>コウギョウ</t>
    </rPh>
    <rPh sb="4" eb="5">
      <t>ヨウ</t>
    </rPh>
    <phoneticPr fontId="4"/>
  </si>
  <si>
    <t>そ　の　他</t>
    <rPh sb="0" eb="5">
      <t>ソノタ</t>
    </rPh>
    <phoneticPr fontId="4"/>
  </si>
  <si>
    <t>総世帯数</t>
    <rPh sb="0" eb="1">
      <t>ソウ</t>
    </rPh>
    <rPh sb="1" eb="4">
      <t>セタイスウ</t>
    </rPh>
    <phoneticPr fontId="4"/>
  </si>
  <si>
    <t>人口</t>
    <rPh sb="0" eb="2">
      <t>ジンコウ</t>
    </rPh>
    <phoneticPr fontId="4"/>
  </si>
  <si>
    <t>戸数</t>
    <rPh sb="0" eb="2">
      <t>コスウ</t>
    </rPh>
    <phoneticPr fontId="4"/>
  </si>
  <si>
    <t>人口</t>
    <rPh sb="0" eb="1">
      <t>ヒト</t>
    </rPh>
    <rPh sb="1" eb="2">
      <t>クチ</t>
    </rPh>
    <phoneticPr fontId="4"/>
  </si>
  <si>
    <t>配水量</t>
    <rPh sb="0" eb="2">
      <t>ハイスイ</t>
    </rPh>
    <rPh sb="2" eb="3">
      <t>リョウ</t>
    </rPh>
    <phoneticPr fontId="4"/>
  </si>
  <si>
    <t>使用水量</t>
    <rPh sb="0" eb="2">
      <t>シヨウ</t>
    </rPh>
    <rPh sb="2" eb="4">
      <t>スイリョウ</t>
    </rPh>
    <phoneticPr fontId="4"/>
  </si>
  <si>
    <t>（１日当り）</t>
    <rPh sb="2" eb="3">
      <t>ニチ</t>
    </rPh>
    <rPh sb="3" eb="4">
      <t>ア</t>
    </rPh>
    <phoneticPr fontId="4"/>
  </si>
  <si>
    <t>配水量</t>
    <rPh sb="0" eb="1">
      <t>クバ</t>
    </rPh>
    <rPh sb="1" eb="2">
      <t>ミズ</t>
    </rPh>
    <rPh sb="2" eb="3">
      <t>リョウ</t>
    </rPh>
    <phoneticPr fontId="4"/>
  </si>
  <si>
    <t>使用
水量</t>
    <rPh sb="0" eb="2">
      <t>シヨウ</t>
    </rPh>
    <phoneticPr fontId="4"/>
  </si>
  <si>
    <t>ａ</t>
    <phoneticPr fontId="4"/>
  </si>
  <si>
    <t>ｂ</t>
    <phoneticPr fontId="4"/>
  </si>
  <si>
    <t>ｂ／ａ</t>
    <phoneticPr fontId="4"/>
  </si>
  <si>
    <t>ｃ</t>
    <phoneticPr fontId="4"/>
  </si>
  <si>
    <t>ｃ／ｂ</t>
    <phoneticPr fontId="4"/>
  </si>
  <si>
    <t>ｄ</t>
    <phoneticPr fontId="4"/>
  </si>
  <si>
    <t>ｄ／ｂ</t>
    <phoneticPr fontId="4"/>
  </si>
  <si>
    <t>ｅ</t>
    <phoneticPr fontId="4"/>
  </si>
  <si>
    <t>ｅ／ｂ</t>
    <phoneticPr fontId="4"/>
  </si>
  <si>
    <t>ｆ</t>
    <phoneticPr fontId="4"/>
  </si>
  <si>
    <t>ｆ／ｃ</t>
    <phoneticPr fontId="4"/>
  </si>
  <si>
    <t>世帯</t>
    <rPh sb="0" eb="2">
      <t>セタイ</t>
    </rPh>
    <phoneticPr fontId="4"/>
  </si>
  <si>
    <t>人</t>
    <rPh sb="0" eb="1">
      <t>ヒト</t>
    </rPh>
    <phoneticPr fontId="4"/>
  </si>
  <si>
    <t>戸</t>
    <rPh sb="0" eb="1">
      <t>ト</t>
    </rPh>
    <phoneticPr fontId="4"/>
  </si>
  <si>
    <t>％</t>
    <phoneticPr fontId="4"/>
  </si>
  <si>
    <t>m3</t>
    <phoneticPr fontId="4"/>
  </si>
  <si>
    <t>千m3</t>
    <rPh sb="0" eb="1">
      <t>セン</t>
    </rPh>
    <phoneticPr fontId="4"/>
  </si>
  <si>
    <t>㍑</t>
    <phoneticPr fontId="4"/>
  </si>
  <si>
    <t>㍑</t>
    <phoneticPr fontId="4"/>
  </si>
  <si>
    <t>m3</t>
    <phoneticPr fontId="4"/>
  </si>
  <si>
    <t>％</t>
    <phoneticPr fontId="4"/>
  </si>
  <si>
    <t>22</t>
    <phoneticPr fontId="4"/>
  </si>
  <si>
    <t>23</t>
    <phoneticPr fontId="4"/>
  </si>
  <si>
    <t>P≒　s+u+w+y+aa</t>
    <phoneticPr fontId="4"/>
  </si>
  <si>
    <t>24</t>
    <phoneticPr fontId="4"/>
  </si>
  <si>
    <t>年間使用水量チェック</t>
    <rPh sb="0" eb="2">
      <t>ネンカン</t>
    </rPh>
    <rPh sb="2" eb="4">
      <t>シヨウ</t>
    </rPh>
    <rPh sb="4" eb="6">
      <t>スイリョウ</t>
    </rPh>
    <phoneticPr fontId="4"/>
  </si>
  <si>
    <t>25</t>
    <phoneticPr fontId="4"/>
  </si>
  <si>
    <t>26</t>
    <phoneticPr fontId="4"/>
  </si>
  <si>
    <t>27</t>
    <phoneticPr fontId="4"/>
  </si>
  <si>
    <t>28</t>
  </si>
  <si>
    <t>29</t>
    <phoneticPr fontId="4"/>
  </si>
  <si>
    <t>　資　　料：上下水道課</t>
    <rPh sb="1" eb="2">
      <t>シ</t>
    </rPh>
    <rPh sb="4" eb="5">
      <t>リョウ</t>
    </rPh>
    <rPh sb="6" eb="8">
      <t>ジョウゲ</t>
    </rPh>
    <rPh sb="8" eb="10">
      <t>スイドウ</t>
    </rPh>
    <rPh sb="10" eb="11">
      <t>カ</t>
    </rPh>
    <phoneticPr fontId="4"/>
  </si>
  <si>
    <t>　調査時点：各年度</t>
    <rPh sb="1" eb="3">
      <t>チョウサ</t>
    </rPh>
    <rPh sb="3" eb="5">
      <t>ジテン</t>
    </rPh>
    <rPh sb="6" eb="9">
      <t>カクネンド</t>
    </rPh>
    <phoneticPr fontId="4"/>
  </si>
  <si>
    <t>平成21年</t>
    <phoneticPr fontId="4"/>
  </si>
  <si>
    <t>30</t>
    <phoneticPr fontId="4"/>
  </si>
  <si>
    <t>令和元年</t>
    <rPh sb="0" eb="2">
      <t>レイワ</t>
    </rPh>
    <rPh sb="2" eb="4">
      <t>ガンネン</t>
    </rPh>
    <phoneticPr fontId="4"/>
  </si>
  <si>
    <t>2</t>
    <phoneticPr fontId="3"/>
  </si>
  <si>
    <t>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</si>
</sst>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;&quot;△ &quot;#,##0.0"/>
    <numFmt numFmtId="178" formatCode="#,##0.0;[Red]\-#,##0.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 applyBorder="1"/>
    <xf numFmtId="0" fontId="8" fillId="0" borderId="0" xfId="0" applyFont="1" applyFill="1"/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56" fontId="0" fillId="0" borderId="1" xfId="0" applyNumberFormat="1" applyFont="1" applyFill="1" applyBorder="1" applyAlignment="1">
      <alignment horizontal="distributed" vertical="center"/>
    </xf>
    <xf numFmtId="0" fontId="0" fillId="0" borderId="8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9" xfId="0" applyFont="1" applyFill="1" applyBorder="1"/>
    <xf numFmtId="0" fontId="0" fillId="0" borderId="2" xfId="0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1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38" fontId="1" fillId="0" borderId="0" xfId="1" applyFont="1" applyFill="1" applyBorder="1" applyAlignment="1"/>
    <xf numFmtId="38" fontId="1" fillId="0" borderId="0" xfId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0" fontId="8" fillId="0" borderId="0" xfId="0" quotePrefix="1" applyFont="1" applyFill="1"/>
    <xf numFmtId="176" fontId="9" fillId="0" borderId="0" xfId="0" applyNumberFormat="1" applyFont="1" applyFill="1" applyBorder="1" applyAlignment="1"/>
    <xf numFmtId="177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/>
    <xf numFmtId="0" fontId="12" fillId="0" borderId="0" xfId="0" applyFont="1" applyFill="1"/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49" fontId="9" fillId="0" borderId="10" xfId="0" applyNumberFormat="1" applyFont="1" applyFill="1" applyBorder="1" applyAlignment="1">
      <alignment horizontal="center"/>
    </xf>
    <xf numFmtId="38" fontId="9" fillId="0" borderId="0" xfId="1" applyFont="1" applyFill="1" applyBorder="1" applyAlignment="1"/>
    <xf numFmtId="38" fontId="9" fillId="0" borderId="0" xfId="1" applyFont="1" applyFill="1" applyBorder="1" applyAlignment="1">
      <alignment horizontal="right"/>
    </xf>
    <xf numFmtId="178" fontId="9" fillId="0" borderId="0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/>
    <xf numFmtId="176" fontId="0" fillId="0" borderId="6" xfId="0" applyNumberFormat="1" applyFont="1" applyFill="1" applyBorder="1" applyAlignment="1"/>
    <xf numFmtId="176" fontId="0" fillId="0" borderId="2" xfId="0" applyNumberFormat="1" applyFont="1" applyFill="1" applyBorder="1" applyAlignment="1"/>
    <xf numFmtId="176" fontId="0" fillId="0" borderId="3" xfId="0" applyNumberFormat="1" applyFont="1" applyFill="1" applyBorder="1" applyAlignment="1"/>
    <xf numFmtId="0" fontId="10" fillId="0" borderId="0" xfId="0" applyFont="1" applyFill="1"/>
    <xf numFmtId="38" fontId="11" fillId="0" borderId="0" xfId="0" applyNumberFormat="1" applyFont="1" applyFill="1"/>
    <xf numFmtId="0" fontId="11" fillId="0" borderId="0" xfId="0" applyFont="1" applyFill="1"/>
    <xf numFmtId="38" fontId="8" fillId="0" borderId="0" xfId="0" applyNumberFormat="1" applyFont="1" applyFill="1"/>
    <xf numFmtId="49" fontId="0" fillId="0" borderId="0" xfId="0" applyNumberFormat="1" applyFont="1" applyFill="1" applyBorder="1" applyAlignment="1">
      <alignment horizontal="center"/>
    </xf>
    <xf numFmtId="38" fontId="7" fillId="0" borderId="0" xfId="0" applyNumberFormat="1" applyFont="1" applyFill="1"/>
    <xf numFmtId="49" fontId="0" fillId="0" borderId="3" xfId="0" applyNumberFormat="1" applyFont="1" applyFill="1" applyBorder="1" applyAlignment="1">
      <alignment horizontal="center"/>
    </xf>
    <xf numFmtId="177" fontId="0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/>
    <xf numFmtId="0" fontId="0" fillId="0" borderId="1" xfId="0" applyFont="1" applyFill="1" applyBorder="1" applyAlignment="1">
      <alignment horizontal="distributed" vertical="top"/>
    </xf>
    <xf numFmtId="0" fontId="0" fillId="0" borderId="1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distributed" vertical="top" shrinkToFit="1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/>
    </xf>
    <xf numFmtId="0" fontId="0" fillId="0" borderId="1" xfId="0" applyFont="1" applyFill="1" applyBorder="1" applyAlignment="1">
      <alignment horizontal="distributed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BreakPreview" zoomScale="70" zoomScaleNormal="70" zoomScaleSheetLayoutView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18" sqref="J18"/>
    </sheetView>
  </sheetViews>
  <sheetFormatPr defaultColWidth="13.75" defaultRowHeight="21" customHeight="1" x14ac:dyDescent="0.15"/>
  <cols>
    <col min="1" max="1" width="11.625" style="5" customWidth="1"/>
    <col min="2" max="3" width="9.5" style="5" bestFit="1" customWidth="1"/>
    <col min="4" max="5" width="8.5" style="5" bestFit="1" customWidth="1"/>
    <col min="6" max="6" width="7.5" style="5" bestFit="1" customWidth="1"/>
    <col min="7" max="7" width="8.5" style="5" customWidth="1"/>
    <col min="8" max="8" width="7.5" style="5" bestFit="1" customWidth="1"/>
    <col min="9" max="9" width="9.625" style="5" customWidth="1"/>
    <col min="10" max="10" width="8.5" style="5" bestFit="1" customWidth="1"/>
    <col min="11" max="11" width="9.5" style="5" bestFit="1" customWidth="1"/>
    <col min="12" max="12" width="8.5" style="5" bestFit="1" customWidth="1"/>
    <col min="13" max="13" width="9.5" style="5" bestFit="1" customWidth="1"/>
    <col min="14" max="14" width="12" style="5" bestFit="1" customWidth="1"/>
    <col min="15" max="15" width="7.5" style="5" bestFit="1" customWidth="1"/>
    <col min="16" max="25" width="8.5" style="5" customWidth="1"/>
    <col min="26" max="16384" width="13.75" style="5"/>
  </cols>
  <sheetData>
    <row r="1" spans="1:27" s="3" customFormat="1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J1" s="2"/>
      <c r="K1" s="2"/>
      <c r="L1" s="2"/>
    </row>
    <row r="2" spans="1:27" ht="30" customHeight="1" x14ac:dyDescent="0.15">
      <c r="A2" s="45" t="s">
        <v>1</v>
      </c>
      <c r="B2" s="46"/>
      <c r="C2" s="46"/>
      <c r="D2" s="46"/>
      <c r="E2" s="46"/>
      <c r="F2" s="46"/>
      <c r="G2" s="46"/>
      <c r="H2" s="47"/>
      <c r="I2" s="47"/>
      <c r="J2" s="47"/>
      <c r="K2" s="47"/>
      <c r="L2" s="47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7" ht="15" customHeight="1" x14ac:dyDescent="0.15">
      <c r="A3" s="76" t="s">
        <v>2</v>
      </c>
      <c r="B3" s="44"/>
      <c r="C3" s="44"/>
      <c r="D3" s="79" t="s">
        <v>3</v>
      </c>
      <c r="E3" s="79" t="s">
        <v>3</v>
      </c>
      <c r="F3" s="65" t="s">
        <v>4</v>
      </c>
      <c r="G3" s="79" t="s">
        <v>3</v>
      </c>
      <c r="H3" s="79" t="s">
        <v>5</v>
      </c>
      <c r="I3" s="79" t="s">
        <v>5</v>
      </c>
      <c r="J3" s="79" t="s">
        <v>6</v>
      </c>
      <c r="K3" s="80" t="s">
        <v>7</v>
      </c>
      <c r="L3" s="79" t="s">
        <v>6</v>
      </c>
      <c r="M3" s="79" t="s">
        <v>7</v>
      </c>
      <c r="N3" s="7" t="s">
        <v>8</v>
      </c>
      <c r="O3" s="7"/>
      <c r="P3" s="67" t="s">
        <v>9</v>
      </c>
      <c r="Q3" s="74"/>
      <c r="R3" s="74"/>
      <c r="S3" s="74"/>
      <c r="T3" s="74"/>
      <c r="U3" s="74"/>
      <c r="V3" s="74"/>
      <c r="W3" s="74"/>
      <c r="X3" s="74"/>
      <c r="Y3" s="68"/>
    </row>
    <row r="4" spans="1:27" ht="15" customHeight="1" x14ac:dyDescent="0.15">
      <c r="A4" s="77"/>
      <c r="B4" s="6"/>
      <c r="C4" s="6"/>
      <c r="D4" s="79"/>
      <c r="E4" s="79"/>
      <c r="F4" s="65"/>
      <c r="G4" s="79"/>
      <c r="H4" s="79"/>
      <c r="I4" s="79"/>
      <c r="J4" s="79"/>
      <c r="K4" s="80"/>
      <c r="L4" s="79"/>
      <c r="M4" s="79"/>
      <c r="N4" s="7"/>
      <c r="O4" s="7"/>
      <c r="P4" s="69"/>
      <c r="Q4" s="75"/>
      <c r="R4" s="75"/>
      <c r="S4" s="75"/>
      <c r="T4" s="75"/>
      <c r="U4" s="75"/>
      <c r="V4" s="75"/>
      <c r="W4" s="75"/>
      <c r="X4" s="75"/>
      <c r="Y4" s="70"/>
    </row>
    <row r="5" spans="1:27" ht="15" customHeight="1" x14ac:dyDescent="0.15">
      <c r="A5" s="77"/>
      <c r="B5" s="6" t="s">
        <v>10</v>
      </c>
      <c r="C5" s="6" t="s">
        <v>10</v>
      </c>
      <c r="D5" s="79"/>
      <c r="E5" s="79"/>
      <c r="F5" s="65"/>
      <c r="G5" s="79" t="s">
        <v>11</v>
      </c>
      <c r="H5" s="79"/>
      <c r="I5" s="65" t="s">
        <v>12</v>
      </c>
      <c r="J5" s="65" t="s">
        <v>13</v>
      </c>
      <c r="K5" s="66" t="s">
        <v>14</v>
      </c>
      <c r="L5" s="65" t="s">
        <v>15</v>
      </c>
      <c r="M5" s="65" t="s">
        <v>16</v>
      </c>
      <c r="N5" s="7"/>
      <c r="O5" s="7" t="s">
        <v>17</v>
      </c>
      <c r="P5" s="67" t="s">
        <v>18</v>
      </c>
      <c r="Q5" s="68"/>
      <c r="R5" s="67" t="s">
        <v>19</v>
      </c>
      <c r="S5" s="68"/>
      <c r="T5" s="67" t="s">
        <v>20</v>
      </c>
      <c r="U5" s="68"/>
      <c r="V5" s="67" t="s">
        <v>21</v>
      </c>
      <c r="W5" s="68"/>
      <c r="X5" s="67" t="s">
        <v>22</v>
      </c>
      <c r="Y5" s="68"/>
    </row>
    <row r="6" spans="1:27" ht="15" customHeight="1" x14ac:dyDescent="0.15">
      <c r="A6" s="77"/>
      <c r="B6" s="6" t="s">
        <v>23</v>
      </c>
      <c r="C6" s="6" t="s">
        <v>24</v>
      </c>
      <c r="D6" s="62" t="s">
        <v>25</v>
      </c>
      <c r="E6" s="62" t="s">
        <v>26</v>
      </c>
      <c r="F6" s="65"/>
      <c r="G6" s="79"/>
      <c r="H6" s="8" t="s">
        <v>27</v>
      </c>
      <c r="I6" s="65"/>
      <c r="J6" s="65"/>
      <c r="K6" s="66"/>
      <c r="L6" s="65"/>
      <c r="M6" s="65"/>
      <c r="N6" s="7" t="s">
        <v>28</v>
      </c>
      <c r="O6" s="7"/>
      <c r="P6" s="69"/>
      <c r="Q6" s="70"/>
      <c r="R6" s="69"/>
      <c r="S6" s="70"/>
      <c r="T6" s="69"/>
      <c r="U6" s="70"/>
      <c r="V6" s="69"/>
      <c r="W6" s="70"/>
      <c r="X6" s="69"/>
      <c r="Y6" s="70"/>
    </row>
    <row r="7" spans="1:27" ht="15" customHeight="1" x14ac:dyDescent="0.15">
      <c r="A7" s="77"/>
      <c r="B7" s="6"/>
      <c r="C7" s="9"/>
      <c r="D7" s="62"/>
      <c r="E7" s="62"/>
      <c r="F7" s="65"/>
      <c r="G7" s="63" t="s">
        <v>29</v>
      </c>
      <c r="H7" s="8"/>
      <c r="I7" s="62" t="s">
        <v>30</v>
      </c>
      <c r="J7" s="62" t="s">
        <v>30</v>
      </c>
      <c r="K7" s="64" t="s">
        <v>30</v>
      </c>
      <c r="L7" s="62" t="s">
        <v>27</v>
      </c>
      <c r="M7" s="62" t="s">
        <v>27</v>
      </c>
      <c r="N7" s="7"/>
      <c r="O7" s="7"/>
      <c r="P7" s="10"/>
      <c r="Q7" s="71" t="s">
        <v>31</v>
      </c>
      <c r="R7" s="11"/>
      <c r="S7" s="71" t="s">
        <v>31</v>
      </c>
      <c r="T7" s="11"/>
      <c r="U7" s="71" t="s">
        <v>31</v>
      </c>
      <c r="V7" s="11"/>
      <c r="W7" s="71" t="s">
        <v>31</v>
      </c>
      <c r="X7" s="11"/>
      <c r="Y7" s="71" t="s">
        <v>31</v>
      </c>
    </row>
    <row r="8" spans="1:27" ht="15" customHeight="1" x14ac:dyDescent="0.15">
      <c r="A8" s="77"/>
      <c r="B8" s="6"/>
      <c r="C8" s="9">
        <v>35885</v>
      </c>
      <c r="D8" s="62"/>
      <c r="E8" s="62"/>
      <c r="F8" s="65"/>
      <c r="G8" s="63"/>
      <c r="H8" s="8"/>
      <c r="I8" s="62"/>
      <c r="J8" s="62"/>
      <c r="K8" s="64"/>
      <c r="L8" s="62"/>
      <c r="M8" s="62"/>
      <c r="N8" s="7"/>
      <c r="O8" s="7"/>
      <c r="P8" s="12" t="s">
        <v>25</v>
      </c>
      <c r="Q8" s="72"/>
      <c r="R8" s="12" t="s">
        <v>25</v>
      </c>
      <c r="S8" s="72"/>
      <c r="T8" s="12" t="s">
        <v>25</v>
      </c>
      <c r="U8" s="72"/>
      <c r="V8" s="12" t="s">
        <v>25</v>
      </c>
      <c r="W8" s="72"/>
      <c r="X8" s="12" t="s">
        <v>25</v>
      </c>
      <c r="Y8" s="72"/>
    </row>
    <row r="9" spans="1:27" ht="15" customHeight="1" x14ac:dyDescent="0.15">
      <c r="A9" s="78"/>
      <c r="B9" s="13"/>
      <c r="C9" s="13" t="s">
        <v>32</v>
      </c>
      <c r="D9" s="13"/>
      <c r="E9" s="13" t="s">
        <v>33</v>
      </c>
      <c r="F9" s="13" t="s">
        <v>34</v>
      </c>
      <c r="G9" s="13"/>
      <c r="H9" s="14" t="s">
        <v>35</v>
      </c>
      <c r="I9" s="14" t="s">
        <v>36</v>
      </c>
      <c r="J9" s="14" t="s">
        <v>37</v>
      </c>
      <c r="K9" s="14" t="s">
        <v>38</v>
      </c>
      <c r="L9" s="14" t="s">
        <v>39</v>
      </c>
      <c r="M9" s="13" t="s">
        <v>40</v>
      </c>
      <c r="N9" s="13" t="s">
        <v>41</v>
      </c>
      <c r="O9" s="13" t="s">
        <v>42</v>
      </c>
      <c r="P9" s="15"/>
      <c r="Q9" s="73"/>
      <c r="R9" s="16"/>
      <c r="S9" s="73"/>
      <c r="T9" s="16"/>
      <c r="U9" s="73"/>
      <c r="V9" s="16"/>
      <c r="W9" s="73"/>
      <c r="X9" s="16"/>
      <c r="Y9" s="73"/>
    </row>
    <row r="10" spans="1:27" ht="11.25" customHeight="1" x14ac:dyDescent="0.15">
      <c r="A10" s="17"/>
      <c r="B10" s="18" t="s">
        <v>43</v>
      </c>
      <c r="C10" s="18" t="s">
        <v>44</v>
      </c>
      <c r="D10" s="18" t="s">
        <v>45</v>
      </c>
      <c r="E10" s="18" t="s">
        <v>44</v>
      </c>
      <c r="F10" s="18" t="s">
        <v>46</v>
      </c>
      <c r="G10" s="18" t="s">
        <v>47</v>
      </c>
      <c r="H10" s="18" t="s">
        <v>48</v>
      </c>
      <c r="I10" s="18" t="s">
        <v>49</v>
      </c>
      <c r="J10" s="18" t="s">
        <v>47</v>
      </c>
      <c r="K10" s="19" t="s">
        <v>50</v>
      </c>
      <c r="L10" s="19" t="s">
        <v>51</v>
      </c>
      <c r="M10" s="18" t="s">
        <v>50</v>
      </c>
      <c r="N10" s="18" t="s">
        <v>51</v>
      </c>
      <c r="O10" s="18" t="s">
        <v>52</v>
      </c>
      <c r="P10" s="18" t="s">
        <v>45</v>
      </c>
      <c r="Q10" s="18" t="s">
        <v>48</v>
      </c>
      <c r="R10" s="18" t="s">
        <v>45</v>
      </c>
      <c r="S10" s="18" t="s">
        <v>48</v>
      </c>
      <c r="T10" s="18" t="s">
        <v>45</v>
      </c>
      <c r="U10" s="18" t="s">
        <v>48</v>
      </c>
      <c r="V10" s="18" t="s">
        <v>45</v>
      </c>
      <c r="W10" s="18" t="s">
        <v>48</v>
      </c>
      <c r="X10" s="18" t="s">
        <v>45</v>
      </c>
      <c r="Y10" s="18" t="s">
        <v>48</v>
      </c>
    </row>
    <row r="11" spans="1:27" ht="21" customHeight="1" x14ac:dyDescent="0.15">
      <c r="A11" s="20" t="s">
        <v>65</v>
      </c>
      <c r="B11" s="21">
        <v>11469</v>
      </c>
      <c r="C11" s="21">
        <v>34141</v>
      </c>
      <c r="D11" s="21">
        <v>10840</v>
      </c>
      <c r="E11" s="21">
        <v>33233</v>
      </c>
      <c r="F11" s="22">
        <v>97.340441111859647</v>
      </c>
      <c r="G11" s="21">
        <v>19000</v>
      </c>
      <c r="H11" s="21">
        <v>4313</v>
      </c>
      <c r="I11" s="21">
        <v>129780.63972557397</v>
      </c>
      <c r="J11" s="21">
        <v>15980</v>
      </c>
      <c r="K11" s="21">
        <v>480.84735052508046</v>
      </c>
      <c r="L11" s="21">
        <v>11817</v>
      </c>
      <c r="M11" s="21">
        <v>355.58029669304608</v>
      </c>
      <c r="N11" s="21">
        <v>3735181</v>
      </c>
      <c r="O11" s="22">
        <v>86.602851843264546</v>
      </c>
      <c r="P11" s="21">
        <v>11442</v>
      </c>
      <c r="Q11" s="21">
        <v>2857</v>
      </c>
      <c r="R11" s="21">
        <v>348</v>
      </c>
      <c r="S11" s="21">
        <v>341</v>
      </c>
      <c r="T11" s="21">
        <v>155</v>
      </c>
      <c r="U11" s="21">
        <v>96</v>
      </c>
      <c r="V11" s="23">
        <v>15</v>
      </c>
      <c r="W11" s="23">
        <v>330</v>
      </c>
      <c r="X11" s="21">
        <v>18</v>
      </c>
      <c r="Y11" s="23">
        <v>111</v>
      </c>
    </row>
    <row r="12" spans="1:27" s="26" customFormat="1" ht="21" customHeight="1" x14ac:dyDescent="0.15">
      <c r="A12" s="20" t="s">
        <v>53</v>
      </c>
      <c r="B12" s="21">
        <v>11620</v>
      </c>
      <c r="C12" s="21">
        <v>34118</v>
      </c>
      <c r="D12" s="21">
        <v>10998</v>
      </c>
      <c r="E12" s="21">
        <v>33252</v>
      </c>
      <c r="F12" s="24">
        <f t="shared" ref="F12:F17" si="0">E12/C12*100</f>
        <v>97.46175039568557</v>
      </c>
      <c r="G12" s="21">
        <v>19000</v>
      </c>
      <c r="H12" s="21">
        <v>4442</v>
      </c>
      <c r="I12" s="25">
        <f t="shared" ref="I12:I23" si="1">H12/E12*1000000</f>
        <v>133585.94971731026</v>
      </c>
      <c r="J12" s="21">
        <v>16057</v>
      </c>
      <c r="K12" s="25">
        <f t="shared" ref="K12:K17" si="2">J12/E12*1000</f>
        <v>482.88824732346927</v>
      </c>
      <c r="L12" s="21">
        <v>12170</v>
      </c>
      <c r="M12" s="25">
        <f>L12/E12*1000</f>
        <v>365.99302297606158</v>
      </c>
      <c r="N12" s="21">
        <v>3851389</v>
      </c>
      <c r="O12" s="24">
        <f t="shared" ref="O12:O23" si="3">N12/1000/H12*100</f>
        <v>86.703939666816751</v>
      </c>
      <c r="P12" s="21">
        <v>11557</v>
      </c>
      <c r="Q12" s="21">
        <v>2902</v>
      </c>
      <c r="R12" s="21">
        <v>348</v>
      </c>
      <c r="S12" s="21">
        <v>357</v>
      </c>
      <c r="T12" s="21">
        <v>156</v>
      </c>
      <c r="U12" s="21">
        <v>103</v>
      </c>
      <c r="V12" s="23">
        <v>14</v>
      </c>
      <c r="W12" s="23">
        <v>367</v>
      </c>
      <c r="X12" s="21">
        <v>19</v>
      </c>
      <c r="Y12" s="21">
        <v>122</v>
      </c>
    </row>
    <row r="13" spans="1:27" s="26" customFormat="1" ht="21" customHeight="1" x14ac:dyDescent="0.15">
      <c r="A13" s="20" t="s">
        <v>54</v>
      </c>
      <c r="B13" s="21">
        <v>11685</v>
      </c>
      <c r="C13" s="21">
        <v>33938</v>
      </c>
      <c r="D13" s="21">
        <v>11073</v>
      </c>
      <c r="E13" s="21">
        <v>33111</v>
      </c>
      <c r="F13" s="24">
        <f t="shared" si="0"/>
        <v>97.563203488714706</v>
      </c>
      <c r="G13" s="21">
        <v>19000</v>
      </c>
      <c r="H13" s="21">
        <v>4437</v>
      </c>
      <c r="I13" s="25">
        <f t="shared" si="1"/>
        <v>134003.80538189725</v>
      </c>
      <c r="J13" s="21">
        <v>17867</v>
      </c>
      <c r="K13" s="25">
        <f t="shared" si="2"/>
        <v>539.60919331944069</v>
      </c>
      <c r="L13" s="27">
        <v>12123</v>
      </c>
      <c r="M13" s="28">
        <f>L13/E13*1000</f>
        <v>366.13210111443328</v>
      </c>
      <c r="N13" s="27">
        <v>3846842</v>
      </c>
      <c r="O13" s="29">
        <f t="shared" si="3"/>
        <v>86.699166103222908</v>
      </c>
      <c r="P13" s="27">
        <v>11633</v>
      </c>
      <c r="Q13" s="27">
        <v>2899</v>
      </c>
      <c r="R13" s="27">
        <v>347</v>
      </c>
      <c r="S13" s="27">
        <v>344</v>
      </c>
      <c r="T13" s="27">
        <v>156</v>
      </c>
      <c r="U13" s="27">
        <v>105</v>
      </c>
      <c r="V13" s="27">
        <v>15</v>
      </c>
      <c r="W13" s="27">
        <v>382</v>
      </c>
      <c r="X13" s="27">
        <v>19</v>
      </c>
      <c r="Y13" s="27">
        <v>116</v>
      </c>
      <c r="AA13" s="30" t="s">
        <v>55</v>
      </c>
    </row>
    <row r="14" spans="1:27" s="52" customFormat="1" ht="20.25" customHeight="1" x14ac:dyDescent="0.15">
      <c r="A14" s="40" t="s">
        <v>56</v>
      </c>
      <c r="B14" s="31">
        <v>11760</v>
      </c>
      <c r="C14" s="31">
        <v>33818</v>
      </c>
      <c r="D14" s="31">
        <v>11168</v>
      </c>
      <c r="E14" s="31">
        <v>33030</v>
      </c>
      <c r="F14" s="32">
        <f t="shared" si="0"/>
        <v>97.669879945591106</v>
      </c>
      <c r="G14" s="31">
        <v>19000</v>
      </c>
      <c r="H14" s="31">
        <v>4403</v>
      </c>
      <c r="I14" s="33">
        <f t="shared" si="1"/>
        <v>133303.0578262186</v>
      </c>
      <c r="J14" s="31">
        <v>16771</v>
      </c>
      <c r="K14" s="33">
        <f t="shared" si="2"/>
        <v>507.75052982137447</v>
      </c>
      <c r="L14" s="31">
        <v>12062</v>
      </c>
      <c r="M14" s="33">
        <v>365</v>
      </c>
      <c r="N14" s="31">
        <v>3818281</v>
      </c>
      <c r="O14" s="32">
        <f t="shared" si="3"/>
        <v>86.719986372927551</v>
      </c>
      <c r="P14" s="31">
        <v>11746</v>
      </c>
      <c r="Q14" s="31">
        <v>2839</v>
      </c>
      <c r="R14" s="31">
        <v>348</v>
      </c>
      <c r="S14" s="31">
        <v>342</v>
      </c>
      <c r="T14" s="31">
        <v>151</v>
      </c>
      <c r="U14" s="31">
        <v>117</v>
      </c>
      <c r="V14" s="34">
        <v>15</v>
      </c>
      <c r="W14" s="34">
        <v>404</v>
      </c>
      <c r="X14" s="31">
        <v>18</v>
      </c>
      <c r="Y14" s="31">
        <v>116</v>
      </c>
      <c r="AA14" s="52" t="s">
        <v>57</v>
      </c>
    </row>
    <row r="15" spans="1:27" s="54" customFormat="1" ht="20.25" customHeight="1" x14ac:dyDescent="0.15">
      <c r="A15" s="40" t="s">
        <v>58</v>
      </c>
      <c r="B15" s="31">
        <v>11842</v>
      </c>
      <c r="C15" s="31">
        <v>33668</v>
      </c>
      <c r="D15" s="31">
        <v>11248</v>
      </c>
      <c r="E15" s="31">
        <v>32885</v>
      </c>
      <c r="F15" s="32">
        <f t="shared" si="0"/>
        <v>97.674349530711652</v>
      </c>
      <c r="G15" s="31">
        <v>19000</v>
      </c>
      <c r="H15" s="31">
        <v>4354</v>
      </c>
      <c r="I15" s="33">
        <f t="shared" si="1"/>
        <v>132400.79063402768</v>
      </c>
      <c r="J15" s="31">
        <v>15213</v>
      </c>
      <c r="K15" s="33">
        <f t="shared" si="2"/>
        <v>462.61213319142462</v>
      </c>
      <c r="L15" s="41">
        <v>11930</v>
      </c>
      <c r="M15" s="42">
        <v>363</v>
      </c>
      <c r="N15" s="41">
        <v>3782175</v>
      </c>
      <c r="O15" s="43">
        <f t="shared" si="3"/>
        <v>86.866674322462117</v>
      </c>
      <c r="P15" s="41">
        <v>11855</v>
      </c>
      <c r="Q15" s="41">
        <v>2796</v>
      </c>
      <c r="R15" s="41">
        <v>361</v>
      </c>
      <c r="S15" s="41">
        <v>338</v>
      </c>
      <c r="T15" s="41">
        <v>151</v>
      </c>
      <c r="U15" s="41">
        <v>105</v>
      </c>
      <c r="V15" s="41">
        <v>16</v>
      </c>
      <c r="W15" s="41">
        <v>437</v>
      </c>
      <c r="X15" s="41">
        <v>17</v>
      </c>
      <c r="Y15" s="41">
        <v>106</v>
      </c>
      <c r="Z15" s="53">
        <f>+Q15+S15+U15+W15+Y15</f>
        <v>3782</v>
      </c>
      <c r="AA15" s="53">
        <f>3782-Z15</f>
        <v>0</v>
      </c>
    </row>
    <row r="16" spans="1:27" s="54" customFormat="1" ht="20.25" customHeight="1" x14ac:dyDescent="0.15">
      <c r="A16" s="40" t="s">
        <v>59</v>
      </c>
      <c r="B16" s="21">
        <v>11892</v>
      </c>
      <c r="C16" s="21">
        <v>33559</v>
      </c>
      <c r="D16" s="31">
        <v>11288</v>
      </c>
      <c r="E16" s="31">
        <v>32778</v>
      </c>
      <c r="F16" s="32">
        <f t="shared" si="0"/>
        <v>97.672755445633058</v>
      </c>
      <c r="G16" s="31">
        <v>19000</v>
      </c>
      <c r="H16" s="31">
        <v>4383</v>
      </c>
      <c r="I16" s="33">
        <f t="shared" si="1"/>
        <v>133717.73750686436</v>
      </c>
      <c r="J16" s="31">
        <v>16909</v>
      </c>
      <c r="K16" s="33">
        <f t="shared" si="2"/>
        <v>515.86429922509001</v>
      </c>
      <c r="L16" s="31">
        <v>12009</v>
      </c>
      <c r="M16" s="33">
        <f>L16/E16*1000</f>
        <v>366.37378729635731</v>
      </c>
      <c r="N16" s="31">
        <v>3809207</v>
      </c>
      <c r="O16" s="32">
        <f t="shared" si="3"/>
        <v>86.90866986082591</v>
      </c>
      <c r="P16" s="31">
        <v>11948</v>
      </c>
      <c r="Q16" s="31">
        <v>2759</v>
      </c>
      <c r="R16" s="31">
        <v>370</v>
      </c>
      <c r="S16" s="31">
        <v>355</v>
      </c>
      <c r="T16" s="31">
        <v>161</v>
      </c>
      <c r="U16" s="31">
        <v>97</v>
      </c>
      <c r="V16" s="34">
        <v>16</v>
      </c>
      <c r="W16" s="34">
        <v>488</v>
      </c>
      <c r="X16" s="31">
        <v>18</v>
      </c>
      <c r="Y16" s="31">
        <v>110</v>
      </c>
      <c r="Z16" s="53">
        <f>+Q16+S16+U16+W16+Y16</f>
        <v>3809</v>
      </c>
      <c r="AA16" s="53">
        <f>3809-Z16</f>
        <v>0</v>
      </c>
    </row>
    <row r="17" spans="1:27" s="54" customFormat="1" ht="20.25" customHeight="1" x14ac:dyDescent="0.15">
      <c r="A17" s="40" t="s">
        <v>60</v>
      </c>
      <c r="B17" s="21">
        <v>12015</v>
      </c>
      <c r="C17" s="21">
        <v>33450</v>
      </c>
      <c r="D17" s="31">
        <v>11408</v>
      </c>
      <c r="E17" s="31">
        <v>32664</v>
      </c>
      <c r="F17" s="32">
        <f t="shared" si="0"/>
        <v>97.650224215246638</v>
      </c>
      <c r="G17" s="31">
        <v>19000</v>
      </c>
      <c r="H17" s="31">
        <v>4342</v>
      </c>
      <c r="I17" s="33">
        <f>H17/E17*1000000</f>
        <v>132929.21871173158</v>
      </c>
      <c r="J17" s="31">
        <v>17117</v>
      </c>
      <c r="K17" s="33">
        <f t="shared" si="2"/>
        <v>524.0325740876807</v>
      </c>
      <c r="L17" s="31">
        <v>11864</v>
      </c>
      <c r="M17" s="33">
        <f>L17/E17*1000</f>
        <v>363.21332353661523</v>
      </c>
      <c r="N17" s="31">
        <v>3773420</v>
      </c>
      <c r="O17" s="32">
        <f t="shared" si="3"/>
        <v>86.905112851220636</v>
      </c>
      <c r="P17" s="31">
        <v>12060</v>
      </c>
      <c r="Q17" s="31">
        <v>2741</v>
      </c>
      <c r="R17" s="31">
        <v>386</v>
      </c>
      <c r="S17" s="31">
        <v>352</v>
      </c>
      <c r="T17" s="31">
        <v>159</v>
      </c>
      <c r="U17" s="31">
        <v>87</v>
      </c>
      <c r="V17" s="34">
        <v>16</v>
      </c>
      <c r="W17" s="34">
        <v>495</v>
      </c>
      <c r="X17" s="31">
        <v>16</v>
      </c>
      <c r="Y17" s="31">
        <v>98</v>
      </c>
      <c r="Z17" s="53">
        <f>+Q17+S17+U17+W17+Y17</f>
        <v>3773</v>
      </c>
      <c r="AA17" s="53">
        <f>3773-Z17</f>
        <v>0</v>
      </c>
    </row>
    <row r="18" spans="1:27" s="54" customFormat="1" ht="20.25" customHeight="1" x14ac:dyDescent="0.15">
      <c r="A18" s="40" t="s">
        <v>61</v>
      </c>
      <c r="B18" s="21">
        <v>12126</v>
      </c>
      <c r="C18" s="21">
        <v>33388</v>
      </c>
      <c r="D18" s="31">
        <v>11506</v>
      </c>
      <c r="E18" s="31">
        <v>32607</v>
      </c>
      <c r="F18" s="32">
        <v>97.660836228585126</v>
      </c>
      <c r="G18" s="31">
        <v>19000</v>
      </c>
      <c r="H18" s="31">
        <v>4349</v>
      </c>
      <c r="I18" s="33">
        <v>133376.26889931608</v>
      </c>
      <c r="J18" s="31">
        <v>17370</v>
      </c>
      <c r="K18" s="33">
        <v>532.70770080044156</v>
      </c>
      <c r="L18" s="31">
        <v>11915</v>
      </c>
      <c r="M18" s="33">
        <v>365.41233477474162</v>
      </c>
      <c r="N18" s="31">
        <v>3783526</v>
      </c>
      <c r="O18" s="32">
        <v>86.997608645665665</v>
      </c>
      <c r="P18" s="31">
        <v>12173</v>
      </c>
      <c r="Q18" s="31">
        <v>2741</v>
      </c>
      <c r="R18" s="31">
        <v>390</v>
      </c>
      <c r="S18" s="31">
        <v>335</v>
      </c>
      <c r="T18" s="31">
        <v>159</v>
      </c>
      <c r="U18" s="31">
        <v>88</v>
      </c>
      <c r="V18" s="34">
        <v>16</v>
      </c>
      <c r="W18" s="34">
        <v>524</v>
      </c>
      <c r="X18" s="31">
        <v>16</v>
      </c>
      <c r="Y18" s="31">
        <v>96</v>
      </c>
      <c r="Z18" s="53">
        <f>+Q18+S18+U18+W18+Y18</f>
        <v>3784</v>
      </c>
      <c r="AA18" s="53">
        <f>3784-Z18</f>
        <v>0</v>
      </c>
    </row>
    <row r="19" spans="1:27" s="52" customFormat="1" ht="20.25" customHeight="1" x14ac:dyDescent="0.15">
      <c r="A19" s="40" t="s">
        <v>62</v>
      </c>
      <c r="B19" s="21">
        <v>12226</v>
      </c>
      <c r="C19" s="21">
        <v>33288</v>
      </c>
      <c r="D19" s="31">
        <v>11610</v>
      </c>
      <c r="E19" s="31">
        <v>32511</v>
      </c>
      <c r="F19" s="32">
        <f t="shared" ref="F19" si="4">E19/C19*100</f>
        <v>97.66582552271089</v>
      </c>
      <c r="G19" s="31">
        <v>19000</v>
      </c>
      <c r="H19" s="31">
        <v>4430</v>
      </c>
      <c r="I19" s="33">
        <f>H19/E19*1000000</f>
        <v>136261.57300605948</v>
      </c>
      <c r="J19" s="31">
        <v>17890</v>
      </c>
      <c r="K19" s="33">
        <f>J19/E19*1000</f>
        <v>550.27529143982031</v>
      </c>
      <c r="L19" s="31">
        <v>12138</v>
      </c>
      <c r="M19" s="33">
        <f>L19/E19*1000</f>
        <v>373.35055827258469</v>
      </c>
      <c r="N19" s="31">
        <v>3854357</v>
      </c>
      <c r="O19" s="32">
        <f t="shared" ref="O19" si="5">N19/1000/H19*100</f>
        <v>87.005801354401797</v>
      </c>
      <c r="P19" s="31">
        <v>12264</v>
      </c>
      <c r="Q19" s="31">
        <v>2791</v>
      </c>
      <c r="R19" s="31">
        <v>397</v>
      </c>
      <c r="S19" s="31">
        <v>343</v>
      </c>
      <c r="T19" s="31">
        <v>160</v>
      </c>
      <c r="U19" s="31">
        <v>91</v>
      </c>
      <c r="V19" s="34">
        <v>16</v>
      </c>
      <c r="W19" s="34">
        <v>526</v>
      </c>
      <c r="X19" s="31">
        <v>16</v>
      </c>
      <c r="Y19" s="31">
        <v>103</v>
      </c>
      <c r="Z19" s="53">
        <f>+Q19+S19+U19+W19+Y19</f>
        <v>3854</v>
      </c>
      <c r="AA19" s="53">
        <f>3854-Z19</f>
        <v>0</v>
      </c>
    </row>
    <row r="20" spans="1:27" s="26" customFormat="1" ht="20.25" customHeight="1" x14ac:dyDescent="0.15">
      <c r="A20" s="20" t="s">
        <v>66</v>
      </c>
      <c r="B20" s="21">
        <v>12335</v>
      </c>
      <c r="C20" s="21">
        <v>33236</v>
      </c>
      <c r="D20" s="21">
        <v>11714</v>
      </c>
      <c r="E20" s="21">
        <v>32465</v>
      </c>
      <c r="F20" s="24">
        <f t="shared" ref="F20" si="6">E20/C20*100</f>
        <v>97.680226260681195</v>
      </c>
      <c r="G20" s="21">
        <v>19000</v>
      </c>
      <c r="H20" s="21">
        <v>4336</v>
      </c>
      <c r="I20" s="25">
        <f>H20/E20*1000000</f>
        <v>133559.21761897427</v>
      </c>
      <c r="J20" s="21">
        <v>17276</v>
      </c>
      <c r="K20" s="25">
        <f t="shared" ref="K20" si="7">J20/E20*1000</f>
        <v>532.14230709995377</v>
      </c>
      <c r="L20" s="21">
        <v>11881</v>
      </c>
      <c r="M20" s="25">
        <f>L20/E20*1000</f>
        <v>365.96334514092098</v>
      </c>
      <c r="N20" s="21">
        <v>3772747</v>
      </c>
      <c r="O20" s="24">
        <f t="shared" ref="O20" si="8">N20/1000/H20*100</f>
        <v>87.009847785977854</v>
      </c>
      <c r="P20" s="21">
        <v>12358</v>
      </c>
      <c r="Q20" s="21">
        <v>2719</v>
      </c>
      <c r="R20" s="21">
        <v>401</v>
      </c>
      <c r="S20" s="21">
        <v>327</v>
      </c>
      <c r="T20" s="21">
        <v>163</v>
      </c>
      <c r="U20" s="21">
        <v>93</v>
      </c>
      <c r="V20" s="23">
        <v>16</v>
      </c>
      <c r="W20" s="23">
        <v>528</v>
      </c>
      <c r="X20" s="21">
        <v>16</v>
      </c>
      <c r="Y20" s="21">
        <f>102+4</f>
        <v>106</v>
      </c>
      <c r="Z20" s="55">
        <f t="shared" ref="Z20" si="9">+Q20+S20+U20+W20+Y20</f>
        <v>3773</v>
      </c>
      <c r="AA20" s="55">
        <f>3773-Z20</f>
        <v>0</v>
      </c>
    </row>
    <row r="21" spans="1:27" s="26" customFormat="1" ht="20.25" customHeight="1" x14ac:dyDescent="0.15">
      <c r="A21" s="20" t="s">
        <v>67</v>
      </c>
      <c r="B21" s="21">
        <v>12465</v>
      </c>
      <c r="C21" s="21">
        <v>33168</v>
      </c>
      <c r="D21" s="21">
        <v>11841</v>
      </c>
      <c r="E21" s="21">
        <v>32419</v>
      </c>
      <c r="F21" s="24">
        <f>E21/C21*100</f>
        <v>97.741799324650273</v>
      </c>
      <c r="G21" s="21">
        <v>19000</v>
      </c>
      <c r="H21" s="21">
        <v>4275</v>
      </c>
      <c r="I21" s="25">
        <f t="shared" si="1"/>
        <v>131867.11496344735</v>
      </c>
      <c r="J21" s="21">
        <v>16934</v>
      </c>
      <c r="K21" s="25">
        <f>J21/E21*1000</f>
        <v>522.34800579906846</v>
      </c>
      <c r="L21" s="21">
        <v>11679</v>
      </c>
      <c r="M21" s="25">
        <f>L21/E21*1000</f>
        <v>360.25170424750917</v>
      </c>
      <c r="N21" s="21">
        <v>3723255</v>
      </c>
      <c r="O21" s="24">
        <f t="shared" si="3"/>
        <v>87.09368421052632</v>
      </c>
      <c r="P21" s="21">
        <v>12486</v>
      </c>
      <c r="Q21" s="21">
        <v>2725</v>
      </c>
      <c r="R21" s="21">
        <v>411</v>
      </c>
      <c r="S21" s="21">
        <v>315</v>
      </c>
      <c r="T21" s="21">
        <v>163</v>
      </c>
      <c r="U21" s="21">
        <v>89</v>
      </c>
      <c r="V21" s="23">
        <v>16</v>
      </c>
      <c r="W21" s="23">
        <v>491</v>
      </c>
      <c r="X21" s="21">
        <v>15</v>
      </c>
      <c r="Y21" s="21">
        <f>101+2</f>
        <v>103</v>
      </c>
      <c r="Z21" s="55">
        <f>+Q21+S21+U21+W21+Y21</f>
        <v>3723</v>
      </c>
      <c r="AA21" s="55">
        <f>3723-Z21</f>
        <v>0</v>
      </c>
    </row>
    <row r="22" spans="1:27" s="26" customFormat="1" ht="20.25" customHeight="1" x14ac:dyDescent="0.15">
      <c r="A22" s="56" t="s">
        <v>68</v>
      </c>
      <c r="B22" s="49">
        <v>12606</v>
      </c>
      <c r="C22" s="21">
        <v>33028</v>
      </c>
      <c r="D22" s="21">
        <v>11988</v>
      </c>
      <c r="E22" s="21">
        <v>32280</v>
      </c>
      <c r="F22" s="24">
        <f t="shared" ref="F22:F23" si="10">E22/C22*100</f>
        <v>97.735254935206498</v>
      </c>
      <c r="G22" s="21">
        <v>19000</v>
      </c>
      <c r="H22" s="21">
        <v>4433</v>
      </c>
      <c r="I22" s="25">
        <f t="shared" si="1"/>
        <v>137329.61586121438</v>
      </c>
      <c r="J22" s="21">
        <v>17890</v>
      </c>
      <c r="K22" s="25">
        <f t="shared" ref="K22:K23" si="11">J22/E22*1000</f>
        <v>554.21313506815363</v>
      </c>
      <c r="L22" s="21">
        <v>12145</v>
      </c>
      <c r="M22" s="25">
        <f t="shared" ref="M22:M23" si="12">L22/E22*1000</f>
        <v>376.23915737298637</v>
      </c>
      <c r="N22" s="21">
        <v>3856744</v>
      </c>
      <c r="O22" s="24">
        <f t="shared" si="3"/>
        <v>87.000766974960527</v>
      </c>
      <c r="P22" s="21">
        <v>12606</v>
      </c>
      <c r="Q22" s="21">
        <v>2881</v>
      </c>
      <c r="R22" s="21">
        <v>417</v>
      </c>
      <c r="S22" s="21">
        <v>314</v>
      </c>
      <c r="T22" s="21">
        <v>161</v>
      </c>
      <c r="U22" s="21">
        <v>92</v>
      </c>
      <c r="V22" s="23">
        <v>18</v>
      </c>
      <c r="W22" s="23">
        <v>483</v>
      </c>
      <c r="X22" s="21">
        <v>15</v>
      </c>
      <c r="Y22" s="21">
        <v>87</v>
      </c>
      <c r="Z22" s="55">
        <f t="shared" ref="Z22" si="13">+Q22+S22+U22+W22+Y22</f>
        <v>3857</v>
      </c>
      <c r="AA22" s="57">
        <f>3857-Z22</f>
        <v>0</v>
      </c>
    </row>
    <row r="23" spans="1:27" s="26" customFormat="1" ht="20.25" customHeight="1" x14ac:dyDescent="0.15">
      <c r="A23" s="58" t="s">
        <v>69</v>
      </c>
      <c r="B23" s="50">
        <v>12752</v>
      </c>
      <c r="C23" s="51">
        <v>32996</v>
      </c>
      <c r="D23" s="51">
        <v>12139</v>
      </c>
      <c r="E23" s="51">
        <v>32252</v>
      </c>
      <c r="F23" s="59">
        <f t="shared" si="10"/>
        <v>97.745181234088989</v>
      </c>
      <c r="G23" s="51">
        <v>19000</v>
      </c>
      <c r="H23" s="51">
        <v>4365</v>
      </c>
      <c r="I23" s="60">
        <f t="shared" si="1"/>
        <v>135340.44400347263</v>
      </c>
      <c r="J23" s="51">
        <v>17868</v>
      </c>
      <c r="K23" s="60">
        <f t="shared" si="11"/>
        <v>554.01215428500564</v>
      </c>
      <c r="L23" s="51">
        <v>11959</v>
      </c>
      <c r="M23" s="60">
        <f t="shared" si="12"/>
        <v>370.79871015750962</v>
      </c>
      <c r="N23" s="51">
        <v>3800547</v>
      </c>
      <c r="O23" s="59">
        <f t="shared" si="3"/>
        <v>87.068659793814433</v>
      </c>
      <c r="P23" s="51">
        <v>12737</v>
      </c>
      <c r="Q23" s="51">
        <v>2817</v>
      </c>
      <c r="R23" s="51">
        <v>423</v>
      </c>
      <c r="S23" s="51">
        <v>300</v>
      </c>
      <c r="T23" s="51">
        <v>162</v>
      </c>
      <c r="U23" s="51">
        <v>89</v>
      </c>
      <c r="V23" s="61">
        <v>19</v>
      </c>
      <c r="W23" s="61">
        <v>489</v>
      </c>
      <c r="X23" s="51">
        <v>16</v>
      </c>
      <c r="Y23" s="51">
        <v>106</v>
      </c>
      <c r="Z23" s="55">
        <f>+Q23+S23+U23+W23+Y23</f>
        <v>3801</v>
      </c>
      <c r="AA23" s="57">
        <f>3801-Z23</f>
        <v>0</v>
      </c>
    </row>
    <row r="24" spans="1:27" s="37" customFormat="1" ht="14.25" customHeight="1" x14ac:dyDescent="0.15">
      <c r="A24" s="35" t="s">
        <v>63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27" s="37" customFormat="1" ht="14.25" customHeight="1" x14ac:dyDescent="0.15">
      <c r="A25" s="35" t="s">
        <v>64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27" ht="21" customHeight="1" x14ac:dyDescent="0.1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27" ht="2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27" ht="21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27" ht="2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27" ht="21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7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27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1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1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1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</sheetData>
  <mergeCells count="36">
    <mergeCell ref="P3:Y4"/>
    <mergeCell ref="A3:A9"/>
    <mergeCell ref="D3:D5"/>
    <mergeCell ref="E3:E5"/>
    <mergeCell ref="F3:F8"/>
    <mergeCell ref="G3:G4"/>
    <mergeCell ref="H3:H5"/>
    <mergeCell ref="G5:G6"/>
    <mergeCell ref="I3:I4"/>
    <mergeCell ref="J3:J4"/>
    <mergeCell ref="K3:K4"/>
    <mergeCell ref="L3:L4"/>
    <mergeCell ref="M3:M4"/>
    <mergeCell ref="R5:S6"/>
    <mergeCell ref="T5:U6"/>
    <mergeCell ref="V5:W6"/>
    <mergeCell ref="M5:M6"/>
    <mergeCell ref="P5:Q6"/>
    <mergeCell ref="Y7:Y9"/>
    <mergeCell ref="L7:L8"/>
    <mergeCell ref="M7:M8"/>
    <mergeCell ref="Q7:Q9"/>
    <mergeCell ref="S7:S9"/>
    <mergeCell ref="U7:U9"/>
    <mergeCell ref="W7:W9"/>
    <mergeCell ref="X5:Y6"/>
    <mergeCell ref="K7:K8"/>
    <mergeCell ref="I5:I6"/>
    <mergeCell ref="J5:J6"/>
    <mergeCell ref="K5:K6"/>
    <mergeCell ref="L5:L6"/>
    <mergeCell ref="D6:D8"/>
    <mergeCell ref="E6:E8"/>
    <mergeCell ref="G7:G8"/>
    <mergeCell ref="I7:I8"/>
    <mergeCell ref="J7:J8"/>
  </mergeCells>
  <phoneticPr fontId="3"/>
  <pageMargins left="0.59055118110236227" right="0.59055118110236227" top="0.59055118110236227" bottom="0.59055118110236227" header="0" footer="0"/>
  <pageSetup paperSize="8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上水道普及状況</vt:lpstr>
      <vt:lpstr>上水道普及状況!Print_Area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L-CL06036</dc:creator>
  <cp:lastModifiedBy>総務課LG系ユーザー04</cp:lastModifiedBy>
  <cp:lastPrinted>2023-03-08T23:35:07Z</cp:lastPrinted>
  <dcterms:created xsi:type="dcterms:W3CDTF">2019-02-19T05:35:14Z</dcterms:created>
  <dcterms:modified xsi:type="dcterms:W3CDTF">2024-07-24T05:17:56Z</dcterms:modified>
</cp:coreProperties>
</file>